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mverkammen_tudelft_nl/Documents/Thesis Marnix - LCA/08_Data_repository/"/>
    </mc:Choice>
  </mc:AlternateContent>
  <xr:revisionPtr revIDLastSave="172" documentId="11_F25DC773A252ABDACC1048EA699C6AAC5ADE58F3" xr6:coauthVersionLast="47" xr6:coauthVersionMax="47" xr10:uidLastSave="{33C93794-C420-4EAF-A42E-1CE63BC1BD06}"/>
  <bookViews>
    <workbookView xWindow="11520" yWindow="0" windowWidth="11520" windowHeight="12360" xr2:uid="{00000000-000D-0000-FFFF-FFFF00000000}"/>
  </bookViews>
  <sheets>
    <sheet name="Weights" sheetId="1" r:id="rId1"/>
    <sheet name="Comparis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3" i="2"/>
  <c r="P21" i="2" s="1"/>
  <c r="L13" i="1" l="1"/>
  <c r="N13" i="1" s="1"/>
  <c r="L12" i="1"/>
  <c r="N12" i="1" s="1"/>
  <c r="L11" i="1"/>
  <c r="N11" i="1" s="1"/>
  <c r="L19" i="1"/>
  <c r="N19" i="1" s="1"/>
  <c r="L16" i="1"/>
  <c r="N16" i="1" s="1"/>
  <c r="L7" i="1"/>
  <c r="N7" i="1" s="1"/>
  <c r="L15" i="1"/>
  <c r="N15" i="1" s="1"/>
  <c r="L5" i="1"/>
  <c r="N5" i="1" s="1"/>
  <c r="L10" i="1"/>
  <c r="N10" i="1" s="1"/>
  <c r="L14" i="1"/>
  <c r="N14" i="1" s="1"/>
  <c r="L6" i="1"/>
  <c r="N6" i="1" s="1"/>
  <c r="L20" i="1"/>
  <c r="N20" i="1" s="1"/>
  <c r="L17" i="1"/>
  <c r="N17" i="1" s="1"/>
  <c r="L9" i="1"/>
  <c r="N9" i="1" s="1"/>
  <c r="L18" i="1"/>
  <c r="N18" i="1" s="1"/>
  <c r="L8" i="1"/>
  <c r="N8" i="1" s="1"/>
  <c r="O8" i="1" l="1"/>
  <c r="C6" i="2" s="1"/>
  <c r="O20" i="1"/>
  <c r="C18" i="2" s="1"/>
  <c r="O9" i="1"/>
  <c r="C7" i="2" s="1"/>
  <c r="O14" i="1"/>
  <c r="C12" i="2" s="1"/>
  <c r="O17" i="1"/>
  <c r="C15" i="2" s="1"/>
  <c r="O6" i="1"/>
  <c r="C4" i="2" s="1"/>
  <c r="O10" i="1"/>
  <c r="C8" i="2" s="1"/>
  <c r="O7" i="1"/>
  <c r="C5" i="2" s="1"/>
  <c r="O15" i="1"/>
  <c r="C13" i="2" s="1"/>
  <c r="O13" i="1"/>
  <c r="C11" i="2" s="1"/>
  <c r="O18" i="1"/>
  <c r="C16" i="2" s="1"/>
  <c r="O16" i="1"/>
  <c r="C14" i="2" s="1"/>
  <c r="O5" i="1"/>
  <c r="C3" i="2" s="1"/>
  <c r="O11" i="1"/>
  <c r="C9" i="2" s="1"/>
  <c r="O19" i="1"/>
  <c r="C17" i="2" s="1"/>
  <c r="O12" i="1"/>
  <c r="C10" i="2" s="1"/>
  <c r="D23" i="1"/>
  <c r="O24" i="1" l="1"/>
</calcChain>
</file>

<file path=xl/sharedStrings.xml><?xml version="1.0" encoding="utf-8"?>
<sst xmlns="http://schemas.openxmlformats.org/spreadsheetml/2006/main" count="81" uniqueCount="31">
  <si>
    <t>Midpoint impact indicator</t>
  </si>
  <si>
    <t>Water Use</t>
  </si>
  <si>
    <t>Climate change.</t>
  </si>
  <si>
    <t>Ozone depletion.</t>
  </si>
  <si>
    <t>Human Toxicity - cancer effects.</t>
  </si>
  <si>
    <t>Human Toxicity - non-cancer effects.</t>
  </si>
  <si>
    <t>Particulate matter.</t>
  </si>
  <si>
    <t>Ionizing radiation - human health.</t>
  </si>
  <si>
    <t>Photochemical ozone formation - human health.</t>
  </si>
  <si>
    <t>Acidification.</t>
  </si>
  <si>
    <t>Eutrophication - terrestrial.</t>
  </si>
  <si>
    <t>Eutrophication - freshwater.</t>
  </si>
  <si>
    <t>Eutrophication - marine.</t>
  </si>
  <si>
    <t>Ecotoxicity - freshwater.</t>
  </si>
  <si>
    <t>Land use.</t>
  </si>
  <si>
    <t>Resource use: metals and minerals.</t>
  </si>
  <si>
    <t>Resource use: fossil fuels.</t>
  </si>
  <si>
    <t>Aggregated Weighting Set</t>
  </si>
  <si>
    <t>Panelists' weights</t>
  </si>
  <si>
    <t>(A)</t>
  </si>
  <si>
    <t>(B)</t>
  </si>
  <si>
    <t>C=A*B</t>
  </si>
  <si>
    <t>C scaled to 100</t>
  </si>
  <si>
    <t>Robustness factor</t>
  </si>
  <si>
    <t>Intermediate Coefficients</t>
  </si>
  <si>
    <t>Final weighting factors (incl. robustness)</t>
  </si>
  <si>
    <t>ESA score</t>
  </si>
  <si>
    <t>ESA Weights</t>
  </si>
  <si>
    <t>Final space LCA weighting factors (incl. robustness)</t>
  </si>
  <si>
    <t>ESA proposed weighting factors</t>
  </si>
  <si>
    <t>PEF final weighting factors (incl. robustness)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</si>
</sst>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144780</xdr:colOff>
      <xdr:row>9</xdr:row>
      <xdr:rowOff>30480</xdr:rowOff>
    </xdr:from>
    <xdr:to>
      <xdr:col>9</xdr:col>
      <xdr:colOff>137160</xdr:colOff>
      <xdr:row>12</xdr:row>
      <xdr:rowOff>121920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22E8FE56-A271-2911-68CD-708145BC2192}"/>
            </a:ext>
          </a:extLst>
        </xdr:cNvPr>
        <xdr:cNvSpPr/>
      </xdr:nvSpPr>
      <xdr:spPr>
        <a:xfrm>
          <a:off x="6004560" y="1493520"/>
          <a:ext cx="1821180" cy="64008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4"/>
  <sheetViews>
    <sheetView tabSelected="1" workbookViewId="0">
      <selection activeCell="E24" sqref="E24"/>
    </sheetView>
  </sheetViews>
  <sheetFormatPr defaultRowHeight="14.4" x14ac:dyDescent="0.3"/>
  <cols>
    <col min="2" max="2" width="41" customWidth="1"/>
    <col min="4" max="4" width="21.6640625" customWidth="1"/>
    <col min="11" max="11" width="41.5546875" customWidth="1"/>
    <col min="12" max="12" width="21.109375" customWidth="1"/>
    <col min="13" max="13" width="15.88671875" customWidth="1"/>
    <col min="14" max="14" width="17.21875" customWidth="1"/>
    <col min="15" max="15" width="16.88671875" customWidth="1"/>
  </cols>
  <sheetData>
    <row r="3" spans="2:18" s="2" customFormat="1" ht="43.2" x14ac:dyDescent="0.3">
      <c r="B3" s="1" t="s">
        <v>0</v>
      </c>
      <c r="C3" s="1" t="s">
        <v>18</v>
      </c>
      <c r="D3" s="1" t="s">
        <v>17</v>
      </c>
      <c r="K3" s="1" t="s">
        <v>0</v>
      </c>
      <c r="L3" s="1" t="s">
        <v>17</v>
      </c>
      <c r="M3" s="1" t="s">
        <v>23</v>
      </c>
      <c r="N3" s="1" t="s">
        <v>24</v>
      </c>
      <c r="O3" s="1" t="s">
        <v>25</v>
      </c>
      <c r="P3" s="1"/>
      <c r="Q3" s="1"/>
      <c r="R3" s="1"/>
    </row>
    <row r="4" spans="2:18" s="2" customFormat="1" x14ac:dyDescent="0.3">
      <c r="B4" s="1"/>
      <c r="C4" s="1"/>
      <c r="D4" s="1"/>
      <c r="K4" s="1"/>
      <c r="L4" s="2" t="s">
        <v>19</v>
      </c>
      <c r="M4" s="2" t="s">
        <v>20</v>
      </c>
      <c r="N4" s="2" t="s">
        <v>21</v>
      </c>
      <c r="O4" s="2" t="s">
        <v>22</v>
      </c>
    </row>
    <row r="5" spans="2:18" x14ac:dyDescent="0.3">
      <c r="B5" t="s">
        <v>2</v>
      </c>
      <c r="C5">
        <v>81.599999999999994</v>
      </c>
      <c r="D5">
        <f>C5/SUM(C$5:C$20)*100</f>
        <v>9.6613781671797305</v>
      </c>
      <c r="K5" t="s">
        <v>2</v>
      </c>
      <c r="L5" s="3">
        <f>D5</f>
        <v>9.6613781671797305</v>
      </c>
      <c r="M5" s="3">
        <v>0.87</v>
      </c>
      <c r="N5" s="3">
        <f>L5*M5</f>
        <v>8.4053990054463661</v>
      </c>
      <c r="O5" s="3">
        <f>N5/SUM(N$5:N$20)*100</f>
        <v>15.887814910716086</v>
      </c>
    </row>
    <row r="6" spans="2:18" x14ac:dyDescent="0.3">
      <c r="B6" t="s">
        <v>3</v>
      </c>
      <c r="C6">
        <v>48.3</v>
      </c>
      <c r="D6">
        <f t="shared" ref="D6:D20" si="0">C6/SUM(C$5:C$20)*100</f>
        <v>5.7186834004262375</v>
      </c>
      <c r="K6" t="s">
        <v>3</v>
      </c>
      <c r="L6" s="3">
        <f t="shared" ref="L6:L20" si="1">D6</f>
        <v>5.7186834004262375</v>
      </c>
      <c r="M6" s="3">
        <v>0.6</v>
      </c>
      <c r="N6" s="3">
        <f t="shared" ref="N6:N20" si="2">L6*M6</f>
        <v>3.4312100402557424</v>
      </c>
      <c r="O6" s="3">
        <f t="shared" ref="O6:O20" si="3">N6/SUM(N$5:N$20)*100</f>
        <v>6.4856445249119918</v>
      </c>
    </row>
    <row r="7" spans="2:18" x14ac:dyDescent="0.3">
      <c r="B7" t="s">
        <v>4</v>
      </c>
      <c r="C7">
        <v>67.900000000000006</v>
      </c>
      <c r="D7">
        <f t="shared" si="0"/>
        <v>8.0393085484252911</v>
      </c>
      <c r="K7" t="s">
        <v>4</v>
      </c>
      <c r="L7" s="3">
        <f t="shared" si="1"/>
        <v>8.0393085484252911</v>
      </c>
      <c r="M7" s="3">
        <v>0.17</v>
      </c>
      <c r="N7" s="3">
        <f t="shared" si="2"/>
        <v>1.3666824532322996</v>
      </c>
      <c r="O7" s="3">
        <f t="shared" si="3"/>
        <v>2.5832917443429655</v>
      </c>
    </row>
    <row r="8" spans="2:18" x14ac:dyDescent="0.3">
      <c r="B8" t="s">
        <v>5</v>
      </c>
      <c r="C8">
        <v>56.2</v>
      </c>
      <c r="D8">
        <f t="shared" si="0"/>
        <v>6.6540374141605501</v>
      </c>
      <c r="K8" t="s">
        <v>5</v>
      </c>
      <c r="L8" s="3">
        <f t="shared" si="1"/>
        <v>6.6540374141605501</v>
      </c>
      <c r="M8" s="3">
        <v>0.17</v>
      </c>
      <c r="N8" s="3">
        <f t="shared" si="2"/>
        <v>1.1311863604072936</v>
      </c>
      <c r="O8" s="3">
        <f t="shared" si="3"/>
        <v>2.1381589989996264</v>
      </c>
    </row>
    <row r="9" spans="2:18" x14ac:dyDescent="0.3">
      <c r="B9" t="s">
        <v>6</v>
      </c>
      <c r="C9">
        <v>56</v>
      </c>
      <c r="D9">
        <f t="shared" si="0"/>
        <v>6.6303575657115799</v>
      </c>
      <c r="K9" t="s">
        <v>6</v>
      </c>
      <c r="L9" s="3">
        <f t="shared" si="1"/>
        <v>6.6303575657115799</v>
      </c>
      <c r="M9" s="3">
        <v>0.87</v>
      </c>
      <c r="N9" s="3">
        <f t="shared" si="2"/>
        <v>5.7684110821690746</v>
      </c>
      <c r="O9" s="3">
        <f t="shared" si="3"/>
        <v>10.903402389707118</v>
      </c>
    </row>
    <row r="10" spans="2:18" x14ac:dyDescent="0.3">
      <c r="B10" t="s">
        <v>7</v>
      </c>
      <c r="C10">
        <v>53.4</v>
      </c>
      <c r="D10">
        <f t="shared" si="0"/>
        <v>6.3225195358749708</v>
      </c>
      <c r="K10" t="s">
        <v>7</v>
      </c>
      <c r="L10" s="3">
        <f t="shared" si="1"/>
        <v>6.3225195358749708</v>
      </c>
      <c r="M10" s="3">
        <v>0.47</v>
      </c>
      <c r="N10" s="3">
        <f t="shared" si="2"/>
        <v>2.9715841818612363</v>
      </c>
      <c r="O10" s="3">
        <f t="shared" si="3"/>
        <v>5.616863570953802</v>
      </c>
    </row>
    <row r="11" spans="2:18" x14ac:dyDescent="0.3">
      <c r="B11" t="s">
        <v>8</v>
      </c>
      <c r="C11">
        <v>47.1</v>
      </c>
      <c r="D11">
        <f t="shared" si="0"/>
        <v>5.5766043097324181</v>
      </c>
      <c r="K11" t="s">
        <v>8</v>
      </c>
      <c r="L11" s="3">
        <f t="shared" si="1"/>
        <v>5.5766043097324181</v>
      </c>
      <c r="M11" s="3">
        <v>0.53</v>
      </c>
      <c r="N11" s="3">
        <f t="shared" si="2"/>
        <v>2.9556002841581819</v>
      </c>
      <c r="O11" s="3">
        <f t="shared" si="3"/>
        <v>5.5866509411793679</v>
      </c>
    </row>
    <row r="12" spans="2:18" x14ac:dyDescent="0.3">
      <c r="B12" t="s">
        <v>9</v>
      </c>
      <c r="C12">
        <v>41.2</v>
      </c>
      <c r="D12">
        <f t="shared" si="0"/>
        <v>4.8780487804878057</v>
      </c>
      <c r="K12" t="s">
        <v>9</v>
      </c>
      <c r="L12" s="3">
        <f t="shared" si="1"/>
        <v>4.8780487804878057</v>
      </c>
      <c r="M12" s="3">
        <v>0.67</v>
      </c>
      <c r="N12" s="3">
        <f t="shared" si="2"/>
        <v>3.26829268292683</v>
      </c>
      <c r="O12" s="3">
        <f t="shared" si="3"/>
        <v>6.1776994984703473</v>
      </c>
    </row>
    <row r="13" spans="2:18" x14ac:dyDescent="0.3">
      <c r="B13" t="s">
        <v>10</v>
      </c>
      <c r="C13">
        <v>37.799999999999997</v>
      </c>
      <c r="D13">
        <f t="shared" si="0"/>
        <v>4.4754913568553167</v>
      </c>
      <c r="K13" t="s">
        <v>10</v>
      </c>
      <c r="L13" s="3">
        <f t="shared" si="1"/>
        <v>4.4754913568553167</v>
      </c>
      <c r="M13" s="3">
        <v>0.67</v>
      </c>
      <c r="N13" s="3">
        <f t="shared" si="2"/>
        <v>2.9985792090930623</v>
      </c>
      <c r="O13" s="3">
        <f t="shared" si="3"/>
        <v>5.6678893456839585</v>
      </c>
    </row>
    <row r="14" spans="2:18" x14ac:dyDescent="0.3">
      <c r="B14" t="s">
        <v>11</v>
      </c>
      <c r="C14">
        <v>38.9</v>
      </c>
      <c r="D14">
        <f t="shared" si="0"/>
        <v>4.6057305233246515</v>
      </c>
      <c r="K14" t="s">
        <v>11</v>
      </c>
      <c r="L14" s="3">
        <f t="shared" si="1"/>
        <v>4.6057305233246515</v>
      </c>
      <c r="M14" s="3">
        <v>0.47</v>
      </c>
      <c r="N14" s="3">
        <f t="shared" si="2"/>
        <v>2.1646933459625859</v>
      </c>
      <c r="O14" s="3">
        <f t="shared" si="3"/>
        <v>4.0916852604888181</v>
      </c>
    </row>
    <row r="15" spans="2:18" x14ac:dyDescent="0.3">
      <c r="B15" t="s">
        <v>12</v>
      </c>
      <c r="C15">
        <v>41.3</v>
      </c>
      <c r="D15">
        <f t="shared" si="0"/>
        <v>4.8898887047122894</v>
      </c>
      <c r="K15" t="s">
        <v>12</v>
      </c>
      <c r="L15" s="3">
        <f t="shared" si="1"/>
        <v>4.8898887047122894</v>
      </c>
      <c r="M15" s="3">
        <v>0.53</v>
      </c>
      <c r="N15" s="3">
        <f t="shared" si="2"/>
        <v>2.5916410134975134</v>
      </c>
      <c r="O15" s="3">
        <f t="shared" si="3"/>
        <v>4.8986981713526081</v>
      </c>
    </row>
    <row r="16" spans="2:18" x14ac:dyDescent="0.3">
      <c r="B16" t="s">
        <v>13</v>
      </c>
      <c r="C16">
        <v>44.9</v>
      </c>
      <c r="D16">
        <f t="shared" si="0"/>
        <v>5.3161259767937485</v>
      </c>
      <c r="K16" t="s">
        <v>13</v>
      </c>
      <c r="L16" s="3">
        <f t="shared" si="1"/>
        <v>5.3161259767937485</v>
      </c>
      <c r="M16" s="3">
        <v>0.17</v>
      </c>
      <c r="N16" s="3">
        <f t="shared" si="2"/>
        <v>0.9037414160549373</v>
      </c>
      <c r="O16" s="3">
        <f t="shared" si="3"/>
        <v>1.7082444671722996</v>
      </c>
    </row>
    <row r="17" spans="2:15" x14ac:dyDescent="0.3">
      <c r="B17" t="s">
        <v>14</v>
      </c>
      <c r="C17">
        <v>44</v>
      </c>
      <c r="D17">
        <f t="shared" si="0"/>
        <v>5.2095666587733849</v>
      </c>
      <c r="K17" t="s">
        <v>14</v>
      </c>
      <c r="L17" s="3">
        <f t="shared" si="1"/>
        <v>5.2095666587733849</v>
      </c>
      <c r="M17" s="3">
        <v>0.47</v>
      </c>
      <c r="N17" s="3">
        <f t="shared" si="2"/>
        <v>2.4484963296234907</v>
      </c>
      <c r="O17" s="3">
        <f t="shared" si="3"/>
        <v>4.6281272869282271</v>
      </c>
    </row>
    <row r="18" spans="2:15" x14ac:dyDescent="0.3">
      <c r="B18" t="s">
        <v>1</v>
      </c>
      <c r="C18">
        <v>46.4</v>
      </c>
      <c r="D18">
        <f t="shared" si="0"/>
        <v>5.4937248401610228</v>
      </c>
      <c r="K18" t="s">
        <v>1</v>
      </c>
      <c r="L18" s="3">
        <f t="shared" si="1"/>
        <v>5.4937248401610228</v>
      </c>
      <c r="M18" s="3">
        <v>0.47</v>
      </c>
      <c r="N18" s="3">
        <f t="shared" si="2"/>
        <v>2.5820506748756804</v>
      </c>
      <c r="O18" s="3">
        <f t="shared" si="3"/>
        <v>4.8805705934879473</v>
      </c>
    </row>
    <row r="19" spans="2:15" x14ac:dyDescent="0.3">
      <c r="B19" t="s">
        <v>15</v>
      </c>
      <c r="C19">
        <v>77.7</v>
      </c>
      <c r="D19">
        <f t="shared" si="0"/>
        <v>9.1996211224248192</v>
      </c>
      <c r="K19" t="s">
        <v>15</v>
      </c>
      <c r="L19" s="3">
        <f t="shared" si="1"/>
        <v>9.1996211224248192</v>
      </c>
      <c r="M19" s="3">
        <v>0.6</v>
      </c>
      <c r="N19" s="3">
        <f t="shared" si="2"/>
        <v>5.5197726734548915</v>
      </c>
      <c r="O19" s="3">
        <f t="shared" si="3"/>
        <v>10.433428148771467</v>
      </c>
    </row>
    <row r="20" spans="2:15" x14ac:dyDescent="0.3">
      <c r="B20" t="s">
        <v>16</v>
      </c>
      <c r="C20">
        <v>61.9</v>
      </c>
      <c r="D20">
        <f t="shared" si="0"/>
        <v>7.3289130949561923</v>
      </c>
      <c r="K20" t="s">
        <v>16</v>
      </c>
      <c r="L20" s="3">
        <f t="shared" si="1"/>
        <v>7.3289130949561923</v>
      </c>
      <c r="M20" s="3">
        <v>0.6</v>
      </c>
      <c r="N20" s="3">
        <f t="shared" si="2"/>
        <v>4.397347856973715</v>
      </c>
      <c r="O20" s="3">
        <f t="shared" si="3"/>
        <v>8.3118301468333815</v>
      </c>
    </row>
    <row r="23" spans="2:15" x14ac:dyDescent="0.3">
      <c r="D23">
        <f>SUM(D5:D20)</f>
        <v>99.999999999999986</v>
      </c>
    </row>
    <row r="24" spans="2:15" x14ac:dyDescent="0.3">
      <c r="O24">
        <f>SUM(O5:O20)</f>
        <v>100.00000000000003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C7567-44BE-4320-93FB-4749BAA047F8}">
  <dimension ref="B2:P21"/>
  <sheetViews>
    <sheetView topLeftCell="B1" workbookViewId="0">
      <selection activeCell="E13" sqref="E13"/>
    </sheetView>
  </sheetViews>
  <sheetFormatPr defaultRowHeight="14.4" x14ac:dyDescent="0.3"/>
  <cols>
    <col min="2" max="2" width="40.44140625" customWidth="1"/>
    <col min="3" max="3" width="17.6640625" customWidth="1"/>
    <col min="4" max="4" width="17" customWidth="1"/>
    <col min="5" max="5" width="14.21875" customWidth="1"/>
    <col min="14" max="14" width="24.88671875" customWidth="1"/>
  </cols>
  <sheetData>
    <row r="2" spans="2:16" ht="43.2" x14ac:dyDescent="0.3">
      <c r="C2" s="1" t="s">
        <v>28</v>
      </c>
      <c r="D2" s="1" t="s">
        <v>30</v>
      </c>
      <c r="E2" s="1" t="s">
        <v>29</v>
      </c>
      <c r="O2" t="s">
        <v>26</v>
      </c>
      <c r="P2" t="s">
        <v>27</v>
      </c>
    </row>
    <row r="3" spans="2:16" x14ac:dyDescent="0.3">
      <c r="B3" t="s">
        <v>2</v>
      </c>
      <c r="C3" s="3">
        <f>Weights!O5</f>
        <v>15.887814910716086</v>
      </c>
      <c r="D3" s="3">
        <v>12.9</v>
      </c>
      <c r="E3" s="3">
        <f>P3</f>
        <v>11.76470588235294</v>
      </c>
      <c r="N3" t="s">
        <v>2</v>
      </c>
      <c r="O3">
        <v>10</v>
      </c>
      <c r="P3">
        <f t="shared" ref="P3:P18" si="0">O3/SUM(O$3:O$18)*100</f>
        <v>11.76470588235294</v>
      </c>
    </row>
    <row r="4" spans="2:16" x14ac:dyDescent="0.3">
      <c r="B4" t="s">
        <v>3</v>
      </c>
      <c r="C4" s="3">
        <f>Weights!O6</f>
        <v>6.4856445249119918</v>
      </c>
      <c r="D4" s="3">
        <v>5.58</v>
      </c>
      <c r="E4" s="3">
        <f t="shared" ref="E4:E18" si="1">P4</f>
        <v>11.76470588235294</v>
      </c>
      <c r="N4" t="s">
        <v>3</v>
      </c>
      <c r="O4">
        <v>10</v>
      </c>
      <c r="P4">
        <f t="shared" si="0"/>
        <v>11.76470588235294</v>
      </c>
    </row>
    <row r="5" spans="2:16" x14ac:dyDescent="0.3">
      <c r="B5" t="s">
        <v>4</v>
      </c>
      <c r="C5" s="3">
        <f>Weights!O7</f>
        <v>2.5832917443429655</v>
      </c>
      <c r="D5" s="3">
        <v>6.8</v>
      </c>
      <c r="E5" s="3">
        <f t="shared" si="1"/>
        <v>2.3529411764705883</v>
      </c>
      <c r="N5" t="s">
        <v>4</v>
      </c>
      <c r="O5">
        <v>2</v>
      </c>
      <c r="P5">
        <f t="shared" si="0"/>
        <v>2.3529411764705883</v>
      </c>
    </row>
    <row r="6" spans="2:16" x14ac:dyDescent="0.3">
      <c r="B6" t="s">
        <v>5</v>
      </c>
      <c r="C6" s="3">
        <f>Weights!O8</f>
        <v>2.1381589989996264</v>
      </c>
      <c r="D6" s="3">
        <v>5.88</v>
      </c>
      <c r="E6" s="3">
        <f t="shared" si="1"/>
        <v>2.3529411764705883</v>
      </c>
      <c r="N6" t="s">
        <v>5</v>
      </c>
      <c r="O6">
        <v>2</v>
      </c>
      <c r="P6">
        <f t="shared" si="0"/>
        <v>2.3529411764705883</v>
      </c>
    </row>
    <row r="7" spans="2:16" x14ac:dyDescent="0.3">
      <c r="B7" t="s">
        <v>6</v>
      </c>
      <c r="C7" s="3">
        <f>Weights!O9</f>
        <v>10.903402389707118</v>
      </c>
      <c r="D7" s="3">
        <v>5.49</v>
      </c>
      <c r="E7" s="3">
        <f t="shared" si="1"/>
        <v>2.3529411764705883</v>
      </c>
      <c r="N7" t="s">
        <v>6</v>
      </c>
      <c r="O7">
        <v>2</v>
      </c>
      <c r="P7">
        <f t="shared" si="0"/>
        <v>2.3529411764705883</v>
      </c>
    </row>
    <row r="8" spans="2:16" x14ac:dyDescent="0.3">
      <c r="B8" t="s">
        <v>7</v>
      </c>
      <c r="C8" s="3">
        <f>Weights!O10</f>
        <v>5.616863570953802</v>
      </c>
      <c r="D8" s="3">
        <v>5.7</v>
      </c>
      <c r="E8" s="3">
        <f t="shared" si="1"/>
        <v>4.7058823529411766</v>
      </c>
      <c r="N8" t="s">
        <v>7</v>
      </c>
      <c r="O8">
        <v>4</v>
      </c>
      <c r="P8">
        <f t="shared" si="0"/>
        <v>4.7058823529411766</v>
      </c>
    </row>
    <row r="9" spans="2:16" x14ac:dyDescent="0.3">
      <c r="B9" t="s">
        <v>8</v>
      </c>
      <c r="C9" s="3">
        <f>Weights!O11</f>
        <v>5.5866509411793679</v>
      </c>
      <c r="D9" s="3">
        <v>4.76</v>
      </c>
      <c r="E9" s="3">
        <f t="shared" si="1"/>
        <v>7.0588235294117645</v>
      </c>
      <c r="N9" t="s">
        <v>8</v>
      </c>
      <c r="O9">
        <v>6</v>
      </c>
      <c r="P9">
        <f t="shared" si="0"/>
        <v>7.0588235294117645</v>
      </c>
    </row>
    <row r="10" spans="2:16" x14ac:dyDescent="0.3">
      <c r="B10" t="s">
        <v>9</v>
      </c>
      <c r="C10" s="3">
        <f>Weights!O12</f>
        <v>6.1776994984703473</v>
      </c>
      <c r="D10" s="3">
        <v>4.9400000000000004</v>
      </c>
      <c r="E10" s="3">
        <f t="shared" si="1"/>
        <v>7.0588235294117645</v>
      </c>
      <c r="N10" t="s">
        <v>9</v>
      </c>
      <c r="O10">
        <v>6</v>
      </c>
      <c r="P10">
        <f t="shared" si="0"/>
        <v>7.0588235294117645</v>
      </c>
    </row>
    <row r="11" spans="2:16" x14ac:dyDescent="0.3">
      <c r="B11" t="s">
        <v>10</v>
      </c>
      <c r="C11" s="3">
        <f>Weights!O13</f>
        <v>5.6678893456839585</v>
      </c>
      <c r="D11" s="3">
        <v>2.95</v>
      </c>
      <c r="E11" s="3">
        <f t="shared" si="1"/>
        <v>5.8823529411764701</v>
      </c>
      <c r="N11" t="s">
        <v>10</v>
      </c>
      <c r="O11">
        <v>5</v>
      </c>
      <c r="P11">
        <f t="shared" si="0"/>
        <v>5.8823529411764701</v>
      </c>
    </row>
    <row r="12" spans="2:16" x14ac:dyDescent="0.3">
      <c r="B12" t="s">
        <v>11</v>
      </c>
      <c r="C12" s="3">
        <f>Weights!O14</f>
        <v>4.0916852604888181</v>
      </c>
      <c r="D12" s="3">
        <v>3.19</v>
      </c>
      <c r="E12" s="3">
        <f t="shared" si="1"/>
        <v>5.8823529411764701</v>
      </c>
      <c r="N12" t="s">
        <v>11</v>
      </c>
      <c r="O12">
        <v>5</v>
      </c>
      <c r="P12">
        <f t="shared" si="0"/>
        <v>5.8823529411764701</v>
      </c>
    </row>
    <row r="13" spans="2:16" x14ac:dyDescent="0.3">
      <c r="B13" t="s">
        <v>12</v>
      </c>
      <c r="C13" s="3">
        <f>Weights!O15</f>
        <v>4.8986981713526081</v>
      </c>
      <c r="D13" s="3">
        <v>2.94</v>
      </c>
      <c r="E13" s="3">
        <f t="shared" si="1"/>
        <v>5.8823529411764701</v>
      </c>
      <c r="N13" t="s">
        <v>12</v>
      </c>
      <c r="O13">
        <v>5</v>
      </c>
      <c r="P13">
        <f t="shared" si="0"/>
        <v>5.8823529411764701</v>
      </c>
    </row>
    <row r="14" spans="2:16" x14ac:dyDescent="0.3">
      <c r="B14" t="s">
        <v>13</v>
      </c>
      <c r="C14" s="3">
        <f>Weights!O16</f>
        <v>1.7082444671722996</v>
      </c>
      <c r="D14" s="3">
        <v>6.12</v>
      </c>
      <c r="E14" s="3">
        <f t="shared" si="1"/>
        <v>5.8823529411764701</v>
      </c>
      <c r="N14" t="s">
        <v>13</v>
      </c>
      <c r="O14">
        <v>5</v>
      </c>
      <c r="P14">
        <f t="shared" si="0"/>
        <v>5.8823529411764701</v>
      </c>
    </row>
    <row r="15" spans="2:16" x14ac:dyDescent="0.3">
      <c r="B15" t="s">
        <v>14</v>
      </c>
      <c r="C15" s="3">
        <f>Weights!O17</f>
        <v>4.6281272869282271</v>
      </c>
      <c r="D15" s="3">
        <v>9.0399999999999991</v>
      </c>
      <c r="E15" s="3">
        <f t="shared" si="1"/>
        <v>4.7058823529411766</v>
      </c>
      <c r="N15" t="s">
        <v>14</v>
      </c>
      <c r="O15">
        <v>4</v>
      </c>
      <c r="P15">
        <f t="shared" si="0"/>
        <v>4.7058823529411766</v>
      </c>
    </row>
    <row r="16" spans="2:16" x14ac:dyDescent="0.3">
      <c r="B16" t="s">
        <v>1</v>
      </c>
      <c r="C16" s="3">
        <f>Weights!O18</f>
        <v>4.8805705934879473</v>
      </c>
      <c r="D16" s="3">
        <v>9.69</v>
      </c>
      <c r="E16" s="3">
        <f t="shared" si="1"/>
        <v>2.3529411764705883</v>
      </c>
      <c r="N16" t="s">
        <v>1</v>
      </c>
      <c r="O16">
        <v>2</v>
      </c>
      <c r="P16">
        <f t="shared" si="0"/>
        <v>2.3529411764705883</v>
      </c>
    </row>
    <row r="17" spans="2:16" x14ac:dyDescent="0.3">
      <c r="B17" t="s">
        <v>15</v>
      </c>
      <c r="C17" s="3">
        <f>Weights!O19</f>
        <v>10.433428148771467</v>
      </c>
      <c r="D17" s="3">
        <v>6.68</v>
      </c>
      <c r="E17" s="3">
        <f t="shared" si="1"/>
        <v>10.588235294117647</v>
      </c>
      <c r="N17" t="s">
        <v>15</v>
      </c>
      <c r="O17">
        <v>9</v>
      </c>
      <c r="P17">
        <f t="shared" si="0"/>
        <v>10.588235294117647</v>
      </c>
    </row>
    <row r="18" spans="2:16" x14ac:dyDescent="0.3">
      <c r="B18" t="s">
        <v>16</v>
      </c>
      <c r="C18" s="3">
        <f>Weights!O20</f>
        <v>8.3118301468333815</v>
      </c>
      <c r="D18" s="3">
        <v>7.37</v>
      </c>
      <c r="E18" s="3">
        <f t="shared" si="1"/>
        <v>9.4117647058823533</v>
      </c>
      <c r="N18" t="s">
        <v>16</v>
      </c>
      <c r="O18">
        <v>8</v>
      </c>
      <c r="P18">
        <f t="shared" si="0"/>
        <v>9.4117647058823533</v>
      </c>
    </row>
    <row r="21" spans="2:16" x14ac:dyDescent="0.3">
      <c r="P21">
        <f>SUM(P3:P18)</f>
        <v>99.999999999999986</v>
      </c>
    </row>
  </sheetData>
  <conditionalFormatting sqref="C3:C18">
    <cfRule type="colorScale" priority="3">
      <colorScale>
        <cfvo type="min"/>
        <cfvo type="max"/>
        <color theme="0" tint="-4.9989318521683403E-2"/>
        <color theme="2" tint="-0.249977111117893"/>
      </colorScale>
    </cfRule>
  </conditionalFormatting>
  <conditionalFormatting sqref="D3:D18">
    <cfRule type="colorScale" priority="2">
      <colorScale>
        <cfvo type="min"/>
        <cfvo type="max"/>
        <color theme="0" tint="-4.9989318521683403E-2"/>
        <color theme="2" tint="-0.249977111117893"/>
      </colorScale>
    </cfRule>
  </conditionalFormatting>
  <conditionalFormatting sqref="E3:E18">
    <cfRule type="colorScale" priority="1">
      <colorScale>
        <cfvo type="min"/>
        <cfvo type="max"/>
        <color theme="0" tint="-4.9989318521683403E-2"/>
        <color theme="2" tint="-0.249977111117893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Weights</vt:lpstr>
      <vt:lpstr>Comparisons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Marnix Verkammen</dc:creator>
  <cp:lastModifiedBy>Marnix Verkammen</cp:lastModifiedBy>
  <dcterms:created xsi:type="dcterms:W3CDTF">2015-06-05T18:17:20Z</dcterms:created>
  <dcterms:modified xsi:type="dcterms:W3CDTF">2023-10-11T13:45:49Z</dcterms:modified>
</cp:coreProperties>
</file>